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<sst xmlns="http://schemas.openxmlformats.org/spreadsheetml/2006/main" count="102" uniqueCount="81">
  <si>
    <t>длина трубы</t>
  </si>
  <si>
    <t>м</t>
  </si>
  <si>
    <t>мм</t>
  </si>
  <si>
    <t>критерий Re для воздуха</t>
  </si>
  <si>
    <t>м/с</t>
  </si>
  <si>
    <t>Шероховатая штукатурка</t>
  </si>
  <si>
    <t>Стальная обшивка</t>
  </si>
  <si>
    <t>ºC</t>
  </si>
  <si>
    <r>
      <t>м</t>
    </r>
    <r>
      <rPr>
        <vertAlign val="superscript"/>
        <sz val="10"/>
        <rFont val="Arial"/>
        <family val="2"/>
      </rPr>
      <t>2</t>
    </r>
  </si>
  <si>
    <r>
      <t>коэфф-т конвективной теплоотдачи α</t>
    </r>
    <r>
      <rPr>
        <vertAlign val="subscript"/>
        <sz val="10"/>
        <rFont val="Arial"/>
        <family val="2"/>
      </rPr>
      <t>к</t>
    </r>
  </si>
  <si>
    <t>температура воздуха</t>
  </si>
  <si>
    <t>ккал/ч</t>
  </si>
  <si>
    <t>Окисленная поверхность ст. трубы</t>
  </si>
  <si>
    <r>
      <t>ккал/(ч×м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×K)</t>
    </r>
  </si>
  <si>
    <r>
      <t>Вт/(м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×K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</si>
  <si>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коэфф-т теплопроводности отложений</t>
  </si>
  <si>
    <t>толщина стенки трубы</t>
  </si>
  <si>
    <t>наружный диаметр трубы D</t>
  </si>
  <si>
    <t>толщина слоя отложений</t>
  </si>
  <si>
    <t>средняя площадь стенки трубы</t>
  </si>
  <si>
    <t>средняя площадь отложений</t>
  </si>
  <si>
    <t>Вт</t>
  </si>
  <si>
    <t>коэфф-т излучательной способности</t>
  </si>
  <si>
    <r>
      <t>коэфф-т скорости воздуха β</t>
    </r>
    <r>
      <rPr>
        <vertAlign val="subscript"/>
        <sz val="10"/>
        <rFont val="Arial"/>
        <family val="2"/>
      </rPr>
      <t>u</t>
    </r>
  </si>
  <si>
    <r>
      <t>коэфф-т угла обдувания β</t>
    </r>
    <r>
      <rPr>
        <vertAlign val="subscript"/>
        <sz val="10"/>
        <rFont val="Arial"/>
        <family val="2"/>
      </rPr>
      <t>φ</t>
    </r>
  </si>
  <si>
    <t xml:space="preserve"> Хабаровск, 2000</t>
  </si>
  <si>
    <t>М.: Энергоатомиздат, 1988 - 216 с., ил.</t>
  </si>
  <si>
    <t>Расчёт тепловых потерь неизолированными трубопроводами</t>
  </si>
  <si>
    <t>Хабаровский Государственный технический университет.</t>
  </si>
  <si>
    <t>Янкелевич В.И. Наладка газомазутных промышленных котельных. -</t>
  </si>
  <si>
    <t>тепловое сопротивление отложений</t>
  </si>
  <si>
    <t>тепловое сопротивление стенки трубы</t>
  </si>
  <si>
    <t>ºC/Вт</t>
  </si>
  <si>
    <t>объёмный расход воды</t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</si>
  <si>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</si>
  <si>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скорость воды</t>
  </si>
  <si>
    <t>при надземной прокладке. Методические указания.</t>
  </si>
  <si>
    <r>
      <t>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/с</t>
    </r>
  </si>
  <si>
    <t>температура воды</t>
  </si>
  <si>
    <r>
      <t>коэфф-т кинем. вязкости воздуха ν</t>
    </r>
    <r>
      <rPr>
        <vertAlign val="subscript"/>
        <sz val="10"/>
        <rFont val="Arial"/>
        <family val="2"/>
      </rPr>
      <t>вз</t>
    </r>
  </si>
  <si>
    <r>
      <t>коэфф-т теплопроводности воздуха λ</t>
    </r>
    <r>
      <rPr>
        <vertAlign val="subscript"/>
        <sz val="10"/>
        <rFont val="Arial"/>
        <family val="2"/>
      </rPr>
      <t>вз</t>
    </r>
  </si>
  <si>
    <t>коэфф-т кинем. вязкости воды ν</t>
  </si>
  <si>
    <t>критерий Re для воды</t>
  </si>
  <si>
    <t>коэфф-т теплоотдачи от воды отложениям</t>
  </si>
  <si>
    <t>Тепловой поток</t>
  </si>
  <si>
    <t>температура наружной стенки трубы</t>
  </si>
  <si>
    <t>тепловое сопротивление “вода–отложения”</t>
  </si>
  <si>
    <t>тепловое сопротивление “стенка–воздух”</t>
  </si>
  <si>
    <t>температура внутр. поверхности отложений</t>
  </si>
  <si>
    <t>температура внутр. стенки трубы</t>
  </si>
  <si>
    <t>Вт/(м×K)</t>
  </si>
  <si>
    <t>площадь наружной стенки трубы</t>
  </si>
  <si>
    <t>скорость движения воздуха</t>
  </si>
  <si>
    <t>по формуле п.16 Приложения 7 СП 41-101-95 (стр. 44)</t>
  </si>
  <si>
    <t>коэфф-т теплопроводности стали</t>
  </si>
  <si>
    <t>Расчёт потерь теплоты участком обдуваемого неизолированного трубопровода</t>
  </si>
  <si>
    <r>
      <t>полный коэфф-т теплоотдачи α</t>
    </r>
    <r>
      <rPr>
        <vertAlign val="subscript"/>
        <sz val="10"/>
        <rFont val="Arial"/>
        <family val="2"/>
      </rPr>
      <t>п</t>
    </r>
  </si>
  <si>
    <r>
      <t>коэфф-т теплоотдачи излучением α</t>
    </r>
    <r>
      <rPr>
        <vertAlign val="subscript"/>
        <sz val="10"/>
        <rFont val="Arial"/>
        <family val="2"/>
      </rPr>
      <t>и</t>
    </r>
  </si>
  <si>
    <t>kotelna.tk</t>
  </si>
  <si>
    <r>
      <t>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/с (от 50 до 140ºC)</t>
    </r>
  </si>
  <si>
    <t>ккал/(ч×м×K)</t>
  </si>
  <si>
    <t xml:space="preserve"> (по таблице 1 МУ)</t>
  </si>
  <si>
    <t xml:space="preserve"> (по таблице 2 МУ)</t>
  </si>
  <si>
    <t>Тип местности</t>
  </si>
  <si>
    <t xml:space="preserve">Открытая: побережье, пустыня, </t>
  </si>
  <si>
    <t>степь, лесостепь, тундра</t>
  </si>
  <si>
    <t>Пересечённая: городская территория,</t>
  </si>
  <si>
    <t xml:space="preserve">лес, и др. с препятствиями высотой </t>
  </si>
  <si>
    <t>до 10 м</t>
  </si>
  <si>
    <t>Городская: застройка зданиями</t>
  </si>
  <si>
    <t>высотой более 20 м</t>
  </si>
  <si>
    <t>Коэфф-т скорости воздуха βu</t>
  </si>
  <si>
    <t>Таблица 2</t>
  </si>
  <si>
    <t>угол обдувания, градусы</t>
  </si>
  <si>
    <t>Таблица 1</t>
  </si>
  <si>
    <t>Строительный красный кирпич</t>
  </si>
  <si>
    <t>Алюминиевый неполированный лист</t>
  </si>
  <si>
    <r>
      <t>коэфф-т излучательной способности, Вт/(м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×К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</si>
  <si>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ВВОДИТЬ ДАННЫЕ ТОЛЬКО В ЖЁЛТЫХ ЯЧЕЙКАХ !</t>
  </si>
  <si>
    <t>Вт/(м2×К4) - у а.ч.т.</t>
  </si>
  <si>
    <t>В меню "Параметры" включите итерации.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</si>
</sst>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6"/>
      <name val="Arial"/>
      <family val="2"/>
    </font>
    <font>
      <sz val="14"/>
      <name val="Times New Roman"/>
      <family val="0"/>
    </font>
    <font>
      <sz val="14"/>
      <name val="Calibri Light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8"/>
      <color theme="3"/>
      <name val="Calibri Light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3" borderId="0" xfId="0" applyNumberFormat="1" applyFont="1" applyFill="1" applyAlignment="1">
      <alignment/>
    </xf>
    <xf numFmtId="0" fontId="2" fillId="35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8" borderId="16" xfId="0" applyFill="1" applyBorder="1" applyAlignment="1">
      <alignment/>
    </xf>
    <xf numFmtId="0" fontId="2" fillId="38" borderId="17" xfId="0" applyFont="1" applyFill="1" applyBorder="1" applyAlignment="1">
      <alignment/>
    </xf>
    <xf numFmtId="0" fontId="0" fillId="38" borderId="12" xfId="0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7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7" fillId="35" borderId="0" xfId="52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5" borderId="0" xfId="52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showGridLines="0" tabSelected="1" zoomScalePageLayoutView="0" workbookViewId="0" topLeftCell="A1">
      <selection activeCell="E8" sqref="E8"/>
    </sheetView>
  </sheetViews>
  <sheetFormatPr defaultColWidth="9.00390625" defaultRowHeight="12.75"/>
  <cols>
    <col min="1" max="1" width="33.375" style="2" customWidth="1"/>
    <col min="2" max="2" width="13.875" style="2" bestFit="1" customWidth="1"/>
    <col min="3" max="4" width="9.125" style="2" customWidth="1"/>
    <col min="5" max="5" width="33.75390625" style="2" customWidth="1"/>
    <col min="6" max="16384" width="9.125" style="2" customWidth="1"/>
  </cols>
  <sheetData>
    <row r="1" spans="1:23" ht="18.75">
      <c r="A1" s="58" t="s">
        <v>80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>
      <c r="A2" s="58" t="s">
        <v>78</v>
      </c>
      <c r="B2" s="55"/>
      <c r="C2" s="55"/>
      <c r="D2" s="55"/>
      <c r="E2" s="1"/>
      <c r="F2" s="1"/>
      <c r="G2" s="1"/>
      <c r="H2" s="1"/>
      <c r="I2" s="1"/>
      <c r="J2" s="1"/>
      <c r="K2" s="5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75">
      <c r="A3" s="56"/>
      <c r="B3" s="57"/>
      <c r="C3" s="56"/>
      <c r="D3" s="56"/>
      <c r="E3" s="56"/>
      <c r="F3" s="56"/>
      <c r="G3" s="56"/>
      <c r="H3" s="56"/>
      <c r="I3" s="56"/>
      <c r="J3" s="56"/>
      <c r="K3" s="5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 t="s">
        <v>55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6" t="s">
        <v>15</v>
      </c>
      <c r="B6" s="8">
        <v>1</v>
      </c>
      <c r="C6" s="1" t="s">
        <v>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6" t="s">
        <v>54</v>
      </c>
      <c r="B7" s="8">
        <v>50</v>
      </c>
      <c r="C7" s="1" t="s">
        <v>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3" t="s">
        <v>0</v>
      </c>
      <c r="B9" s="8">
        <v>1</v>
      </c>
      <c r="C9" s="1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3" t="s">
        <v>17</v>
      </c>
      <c r="B10" s="8">
        <v>420</v>
      </c>
      <c r="C10" s="1" t="s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" t="s">
        <v>16</v>
      </c>
      <c r="B11" s="8">
        <v>10</v>
      </c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3" t="s">
        <v>18</v>
      </c>
      <c r="B12" s="8">
        <v>1</v>
      </c>
      <c r="C12" s="1" t="s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>
      <c r="A15" s="3" t="s">
        <v>33</v>
      </c>
      <c r="B15" s="8">
        <v>1000</v>
      </c>
      <c r="C15" s="1" t="s">
        <v>34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4" t="s">
        <v>35</v>
      </c>
      <c r="B16" s="9">
        <f>ROUND(B15/(3600*3.14*(B10*0.001-2*(B11+B12)*0.001)^2/4),1)</f>
        <v>2.2</v>
      </c>
      <c r="C16" s="1" t="s">
        <v>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3" t="s">
        <v>38</v>
      </c>
      <c r="B18" s="8">
        <v>65</v>
      </c>
      <c r="C18" s="1" t="s">
        <v>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 t="s">
        <v>41</v>
      </c>
      <c r="B19" s="27">
        <f>10^-6*21.204*B18^-0.9293</f>
        <v>4.382050853546683E-07</v>
      </c>
      <c r="C19" s="1" t="s">
        <v>59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4" t="s">
        <v>42</v>
      </c>
      <c r="B20" s="5">
        <f>(B10-2*(B11+B12))*0.001*B16/B19</f>
        <v>1998151.1608687046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 t="s">
        <v>43</v>
      </c>
      <c r="B21" s="5">
        <f>(1210+18*B18-0.038*B18^2)*B16^0.8/((B10-2*(B11+B12))*0.001)^0.2</f>
        <v>5014.2605379028855</v>
      </c>
      <c r="C21" s="1" t="s">
        <v>13</v>
      </c>
      <c r="D21" s="1"/>
      <c r="E21" s="21" t="s">
        <v>53</v>
      </c>
      <c r="F21" s="21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4" t="s">
        <v>46</v>
      </c>
      <c r="B22" s="9">
        <f>0.86/(B21*3.14*(B10-2*(B11+B12))*0.001*B9)</f>
        <v>0.00013723940775056518</v>
      </c>
      <c r="C22" s="1" t="s">
        <v>32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>
      <c r="A24" s="4" t="s">
        <v>20</v>
      </c>
      <c r="B24" s="9">
        <f>3.14*(B10-2*B11-B12)*B9*0.001</f>
        <v>1.25286</v>
      </c>
      <c r="C24" s="1" t="s">
        <v>8</v>
      </c>
      <c r="D24" s="1"/>
      <c r="E24" s="22" t="s">
        <v>27</v>
      </c>
      <c r="F24" s="22"/>
      <c r="G24" s="2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4" t="s">
        <v>30</v>
      </c>
      <c r="B25" s="9">
        <f>B12*0.001/(B6*B24)</f>
        <v>0.0007981737783950321</v>
      </c>
      <c r="C25" s="1" t="s">
        <v>32</v>
      </c>
      <c r="D25" s="1"/>
      <c r="E25" s="22" t="s">
        <v>36</v>
      </c>
      <c r="F25" s="22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>
      <c r="A26" s="4" t="s">
        <v>19</v>
      </c>
      <c r="B26" s="9">
        <f>3.14*(B10-B11)*B9*0.001</f>
        <v>1.2874</v>
      </c>
      <c r="C26" s="1" t="s">
        <v>8</v>
      </c>
      <c r="D26" s="1"/>
      <c r="E26" s="22" t="s">
        <v>28</v>
      </c>
      <c r="F26" s="22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4" t="s">
        <v>31</v>
      </c>
      <c r="B27" s="9">
        <f>B11*0.001/(B7*B26)</f>
        <v>0.00015535187199005747</v>
      </c>
      <c r="C27" s="1" t="s">
        <v>32</v>
      </c>
      <c r="D27" s="1"/>
      <c r="E27" s="22"/>
      <c r="F27" s="30" t="s">
        <v>25</v>
      </c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 t="s">
        <v>74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29" t="s">
        <v>63</v>
      </c>
      <c r="F29" s="29" t="s">
        <v>71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 t="s">
        <v>10</v>
      </c>
      <c r="B30" s="8">
        <v>22</v>
      </c>
      <c r="C30" s="1" t="s">
        <v>7</v>
      </c>
      <c r="D30" s="1"/>
      <c r="E30" s="46" t="s">
        <v>64</v>
      </c>
      <c r="F30" s="4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40</v>
      </c>
      <c r="B31" s="27">
        <f>B30*7*10^-5+0.0209</f>
        <v>0.022439999999999998</v>
      </c>
      <c r="C31" s="1" t="s">
        <v>60</v>
      </c>
      <c r="D31" s="1"/>
      <c r="E31" s="48" t="s">
        <v>65</v>
      </c>
      <c r="F31" s="49">
        <v>0.866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39</v>
      </c>
      <c r="B32" s="27">
        <f>(0.0851*B30+13.348)*10^-6</f>
        <v>1.5220199999999999E-05</v>
      </c>
      <c r="C32" s="1" t="s">
        <v>37</v>
      </c>
      <c r="D32" s="1"/>
      <c r="E32" s="50" t="s">
        <v>66</v>
      </c>
      <c r="F32" s="5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52" t="s">
        <v>67</v>
      </c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48" t="s">
        <v>68</v>
      </c>
      <c r="F34" s="49">
        <v>0.707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3" t="s">
        <v>52</v>
      </c>
      <c r="B35" s="8">
        <v>3</v>
      </c>
      <c r="C35" s="1" t="s">
        <v>4</v>
      </c>
      <c r="D35" s="1"/>
      <c r="E35" s="50" t="s">
        <v>69</v>
      </c>
      <c r="F35" s="5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3" t="s">
        <v>23</v>
      </c>
      <c r="B36" s="8">
        <v>0.632</v>
      </c>
      <c r="C36" s="1" t="s">
        <v>61</v>
      </c>
      <c r="D36" s="1"/>
      <c r="E36" s="53" t="s">
        <v>70</v>
      </c>
      <c r="F36" s="54">
        <v>0.632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3" t="s">
        <v>24</v>
      </c>
      <c r="B37" s="8">
        <v>0.821</v>
      </c>
      <c r="C37" s="1" t="s">
        <v>62</v>
      </c>
      <c r="D37" s="1"/>
      <c r="E37" s="1" t="s">
        <v>72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7"/>
      <c r="C38" s="1"/>
      <c r="D38" s="1"/>
      <c r="E38" s="34" t="s">
        <v>73</v>
      </c>
      <c r="F38" s="35">
        <v>10</v>
      </c>
      <c r="G38" s="35">
        <v>20</v>
      </c>
      <c r="H38" s="36">
        <v>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thickBot="1">
      <c r="A39" s="4" t="s">
        <v>3</v>
      </c>
      <c r="B39" s="5">
        <f>B10*0.001*B35*B36/B32</f>
        <v>52319.943233334656</v>
      </c>
      <c r="C39" s="1"/>
      <c r="D39" s="1"/>
      <c r="E39" s="37" t="s">
        <v>24</v>
      </c>
      <c r="F39" s="38">
        <v>0.55</v>
      </c>
      <c r="G39" s="38">
        <v>0.6</v>
      </c>
      <c r="H39" s="39">
        <v>0.67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40" t="s">
        <v>73</v>
      </c>
      <c r="F40" s="41">
        <v>40</v>
      </c>
      <c r="G40" s="41">
        <v>50</v>
      </c>
      <c r="H40" s="42">
        <v>60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thickBot="1">
      <c r="A41" s="1"/>
      <c r="B41" s="7"/>
      <c r="C41" s="1"/>
      <c r="D41" s="1"/>
      <c r="E41" s="37" t="s">
        <v>24</v>
      </c>
      <c r="F41" s="38">
        <v>0.77</v>
      </c>
      <c r="G41" s="38">
        <v>0.87</v>
      </c>
      <c r="H41" s="39">
        <v>0.95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>
      <c r="A42" s="3" t="s">
        <v>22</v>
      </c>
      <c r="B42" s="8">
        <v>5.1</v>
      </c>
      <c r="C42" s="1" t="s">
        <v>14</v>
      </c>
      <c r="D42" s="1"/>
      <c r="E42" s="40" t="s">
        <v>73</v>
      </c>
      <c r="F42" s="41">
        <v>70</v>
      </c>
      <c r="G42" s="41">
        <v>80</v>
      </c>
      <c r="H42" s="42">
        <v>90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57</v>
      </c>
      <c r="B43" s="9">
        <f>ROUND((((((B51+273)/100)^4-(((B30+273)/100)^4))*B42*0.86)/(B51-B30)),3)</f>
        <v>5.566</v>
      </c>
      <c r="C43" s="1" t="s">
        <v>13</v>
      </c>
      <c r="D43" s="1"/>
      <c r="E43" s="43" t="s">
        <v>24</v>
      </c>
      <c r="F43" s="44">
        <v>0.98</v>
      </c>
      <c r="G43" s="44">
        <v>1</v>
      </c>
      <c r="H43" s="45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9</v>
      </c>
      <c r="B44" s="9">
        <f>IF(B39&lt;1000,0.43*B39^0.5,0.216*B39^0.6)*B37*B31/(B10*0.001)</f>
        <v>6.4234866953027865</v>
      </c>
      <c r="C44" s="1" t="s">
        <v>13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56</v>
      </c>
      <c r="B45" s="9">
        <f>B44+B43</f>
        <v>11.989486695302787</v>
      </c>
      <c r="C45" s="1" t="s">
        <v>13</v>
      </c>
      <c r="D45" s="1"/>
      <c r="E45" s="23" t="s">
        <v>29</v>
      </c>
      <c r="F45" s="24"/>
      <c r="G45" s="2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4" t="s">
        <v>51</v>
      </c>
      <c r="B46" s="9">
        <f>3.14*B10*B9*0.001</f>
        <v>1.3188</v>
      </c>
      <c r="C46" s="1" t="s">
        <v>8</v>
      </c>
      <c r="D46" s="1"/>
      <c r="E46" s="25" t="s">
        <v>26</v>
      </c>
      <c r="F46" s="26"/>
      <c r="G46" s="2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4" t="s">
        <v>47</v>
      </c>
      <c r="B47" s="9">
        <f>0.86/(B45*B46)</f>
        <v>0.05438998295099844</v>
      </c>
      <c r="C47" s="1" t="s">
        <v>32</v>
      </c>
      <c r="D47" s="1"/>
      <c r="E47" s="31"/>
      <c r="F47" s="32"/>
      <c r="G47" s="33" t="s">
        <v>77</v>
      </c>
      <c r="H47" s="1">
        <v>5.67</v>
      </c>
      <c r="I47" s="1" t="s">
        <v>79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4" t="s">
        <v>75</v>
      </c>
      <c r="F48" s="11">
        <v>5.3</v>
      </c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4" t="s">
        <v>48</v>
      </c>
      <c r="B49" s="9">
        <f>ROUND(B18-B53*B22/0.86,1)</f>
        <v>64.9</v>
      </c>
      <c r="C49" s="1" t="s">
        <v>7</v>
      </c>
      <c r="D49" s="1"/>
      <c r="E49" s="13" t="s">
        <v>12</v>
      </c>
      <c r="F49" s="10">
        <v>5.1</v>
      </c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4" t="s">
        <v>49</v>
      </c>
      <c r="B50" s="9">
        <f>ROUND(B18-B53*(B22+B25)/0.86,1)</f>
        <v>64.3</v>
      </c>
      <c r="C50" s="1" t="s">
        <v>7</v>
      </c>
      <c r="D50" s="1"/>
      <c r="E50" s="14" t="s">
        <v>5</v>
      </c>
      <c r="F50" s="11">
        <v>4.9</v>
      </c>
      <c r="G50" s="16">
        <v>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4" t="s">
        <v>45</v>
      </c>
      <c r="B51" s="27">
        <f>ROUND(B18-B53*(B22+B25+B27)/0.86,1)</f>
        <v>64.2</v>
      </c>
      <c r="C51" s="1" t="s">
        <v>7</v>
      </c>
      <c r="D51" s="1"/>
      <c r="E51" s="14" t="s">
        <v>6</v>
      </c>
      <c r="F51" s="11">
        <v>4.1</v>
      </c>
      <c r="G51" s="16">
        <v>4.7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7" t="s">
        <v>76</v>
      </c>
      <c r="F52" s="18">
        <v>2.3</v>
      </c>
      <c r="G52" s="19">
        <v>2.9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20">
        <f>ROUND(0.86*(B18-B30)/(B22+B25+B27+B47),5)</f>
        <v>666.53752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>
      <c r="A54" s="4" t="s">
        <v>44</v>
      </c>
      <c r="B54" s="4">
        <f>ROUND(B53,1)</f>
        <v>666.5</v>
      </c>
      <c r="C54" s="1" t="s">
        <v>11</v>
      </c>
      <c r="D54" s="1">
        <f>ROUND(B53/0.86,1)</f>
        <v>775</v>
      </c>
      <c r="E54" s="1" t="s">
        <v>21</v>
      </c>
      <c r="F54" s="28" t="s">
        <v>58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Kitchen_PC</dc:creator>
  <cp:keywords/>
  <dc:description/>
  <cp:lastModifiedBy>Штренёв Вячеслав Викторович</cp:lastModifiedBy>
  <dcterms:created xsi:type="dcterms:W3CDTF">2024-01-16T15:57:41Z</dcterms:created>
  <dcterms:modified xsi:type="dcterms:W3CDTF">2024-02-06T05:12:13Z</dcterms:modified>
  <cp:category/>
  <cp:version/>
  <cp:contentType/>
  <cp:contentStatus/>
</cp:coreProperties>
</file>